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Walailak University\เดสก์ท็อป\"/>
    </mc:Choice>
  </mc:AlternateContent>
  <xr:revisionPtr revIDLastSave="0" documentId="13_ncr:1_{DA943600-0178-4DEF-98FA-A3758437A825}" xr6:coauthVersionLast="47" xr6:coauthVersionMax="47" xr10:uidLastSave="{00000000-0000-0000-0000-000000000000}"/>
  <bookViews>
    <workbookView xWindow="-120" yWindow="-120" windowWidth="29040" windowHeight="15840" xr2:uid="{6EAAF8EB-9243-472D-A18A-34C0DBB5BF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8" i="1" s="1"/>
  <c r="D3" i="1"/>
  <c r="D8" i="1" s="1"/>
  <c r="E3" i="1"/>
  <c r="E8" i="1" s="1"/>
  <c r="F3" i="1"/>
  <c r="B3" i="1"/>
  <c r="C16" i="1"/>
  <c r="D16" i="1"/>
  <c r="E16" i="1"/>
  <c r="F16" i="1"/>
  <c r="B16" i="1"/>
  <c r="F14" i="1"/>
  <c r="E14" i="1"/>
  <c r="D14" i="1"/>
  <c r="C14" i="1"/>
  <c r="B14" i="1"/>
  <c r="F13" i="1"/>
  <c r="E13" i="1"/>
  <c r="D13" i="1"/>
  <c r="C13" i="1"/>
  <c r="B13" i="1"/>
  <c r="F8" i="1"/>
  <c r="B8" i="1"/>
  <c r="D18" i="1" l="1"/>
  <c r="F18" i="1"/>
  <c r="B18" i="1"/>
  <c r="B23" i="1" s="1"/>
  <c r="E18" i="1"/>
  <c r="C18" i="1"/>
  <c r="B19" i="1"/>
  <c r="C21" i="1" l="1"/>
  <c r="C23" i="1"/>
  <c r="E19" i="1"/>
  <c r="E23" i="1"/>
  <c r="F19" i="1"/>
  <c r="F23" i="1"/>
  <c r="D19" i="1"/>
  <c r="D23" i="1"/>
  <c r="F21" i="1"/>
  <c r="D21" i="1"/>
  <c r="B21" i="1"/>
  <c r="C19" i="1"/>
  <c r="E21" i="1"/>
  <c r="B22" i="1" l="1"/>
  <c r="C22" i="1" s="1"/>
  <c r="E22" i="1"/>
  <c r="F22" i="1"/>
  <c r="D22" i="1" l="1"/>
</calcChain>
</file>

<file path=xl/sharedStrings.xml><?xml version="1.0" encoding="utf-8"?>
<sst xmlns="http://schemas.openxmlformats.org/spreadsheetml/2006/main" count="57" uniqueCount="32">
  <si>
    <t>รายละเอียดรายรับ</t>
  </si>
  <si>
    <t>ปีงบประมาณ</t>
  </si>
  <si>
    <t>ค่าธรรมเนียมการศึกษา</t>
  </si>
  <si>
    <t>เงินรายได้ของหลักสูตร</t>
  </si>
  <si>
    <t>-</t>
  </si>
  <si>
    <t>เงินอุดหนุนจากรัฐบาล เช่น เงินเดือนอาจารย์</t>
  </si>
  <si>
    <t>อื่น ๆ ระบุ</t>
  </si>
  <si>
    <t>รวมรายรับ (1)</t>
  </si>
  <si>
    <t>หมวดเงิน</t>
  </si>
  <si>
    <t>ปีงบประมาณที่ดำเนินการ</t>
  </si>
  <si>
    <t>งบดำเนินการ (ค่าตอบแทน ใช้สอย วัสดุ)</t>
  </si>
  <si>
    <t xml:space="preserve">1. เงินเดือนอาจารย์ผู้รับผิดชอบหลักสูตรฯ 5 คน </t>
  </si>
  <si>
    <t xml:space="preserve">2. ค่าใช้จ่ายอาจารย์ประจำหลักสูตรฯ อาจารย์ผู้สอน อาจารย์พิเศษ และบุคลากรอื่น ๆ ในหลักสูตรฯ </t>
  </si>
  <si>
    <t xml:space="preserve">3. ค่าใช้จ่ายดำเนินงาน (ทุกรายการทุกกิจกรรมในหลักสูตร ค่าตอบแทน ใช้สอย วัสดุ ทั้งนี้ไม่ต้องนำค่าเสื่อมราคาจากอาคาร ครุภัณฑ์)  </t>
  </si>
  <si>
    <t>4. ทุนการศึกษา เงินอุดหนุน/ส่งเสริมนักศึกษา</t>
  </si>
  <si>
    <t>5. ค่าหนังสือ ตำรา ในหลักสูตร</t>
  </si>
  <si>
    <t xml:space="preserve">รวมรายจ่าย (2) </t>
  </si>
  <si>
    <t>รวมรับสูงกว่ารายจ่าย (1) - (2)</t>
  </si>
  <si>
    <t>จำนวนนักศึกษา</t>
  </si>
  <si>
    <t>ค่าใช้จ่าย/หัวนักศึกษาต่อปี</t>
  </si>
  <si>
    <t>ค่าใช้จ่ายเฉลี่ย/หัวตลอดหลักสูตร</t>
  </si>
  <si>
    <t>จุดคุ้มทุนของหลักสูตร (จำนวนนักศึกษา)</t>
  </si>
  <si>
    <t>(คำนวณจาก ค่าธรรมเนียมการศึกษาต่อปี (50,000 บาท) x จำนวนนักศึกษาต่อปี)</t>
  </si>
  <si>
    <t>ค่าธรรมเนียมการศึกษา ต่อปี</t>
  </si>
  <si>
    <t>จำนวนทุนการศึกษา</t>
  </si>
  <si>
    <t>คำแนะนำ</t>
  </si>
  <si>
    <t>เติมข้อมูลในช่องสีเหลือง แล้วผลการคำนวนจะแสดงในช่องสีเขียว</t>
  </si>
  <si>
    <t>ปี 2567 1:4</t>
  </si>
  <si>
    <t>ปี 2568 2:4</t>
  </si>
  <si>
    <t>ปี 2569 3:4</t>
  </si>
  <si>
    <t>ปี 2570-2571  4:4</t>
  </si>
  <si>
    <t>ข้อ 1 2 คิดสัดส่วนค่าใช้จ่ายตามภาระงานที่รับผิดชอบ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</si>
</sst>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2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22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center" wrapText="1"/>
    </xf>
    <xf numFmtId="0" fontId="2" fillId="2" borderId="0" xfId="0" applyFont="1" applyFill="1"/>
    <xf numFmtId="0" fontId="3" fillId="0" borderId="5" xfId="0" applyFont="1" applyBorder="1" applyAlignment="1">
      <alignment vertical="center" wrapText="1"/>
    </xf>
    <xf numFmtId="0" fontId="2" fillId="3" borderId="0" xfId="0" applyFont="1" applyFill="1"/>
    <xf numFmtId="0" fontId="1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2" fillId="0" borderId="0" xfId="0" applyFont="1" applyFill="1"/>
    <xf numFmtId="0" fontId="1" fillId="4" borderId="9" xfId="0" applyFont="1" applyFill="1" applyBorder="1" applyAlignment="1">
      <alignment horizontal="right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vertical="center" wrapText="1"/>
    </xf>
    <xf numFmtId="3" fontId="6" fillId="4" borderId="10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0" fontId="3" fillId="6" borderId="11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/>
    <xf numFmtId="3" fontId="3" fillId="6" borderId="11" xfId="0" applyNumberFormat="1" applyFont="1" applyFill="1" applyBorder="1"/>
    <xf numFmtId="0" fontId="3" fillId="6" borderId="0" xfId="0" applyFont="1" applyFill="1"/>
    <xf numFmtId="0" fontId="3" fillId="6" borderId="11" xfId="0" applyFont="1" applyFill="1" applyBorder="1" applyAlignment="1">
      <alignment horizontal="center" vertical="center" wrapText="1"/>
    </xf>
    <xf numFmtId="3" fontId="3" fillId="6" borderId="11" xfId="0" applyNumberFormat="1" applyFont="1" applyFill="1" applyBorder="1" applyAlignment="1">
      <alignment vertical="center" wrapText="1"/>
    </xf>
    <xf numFmtId="0" fontId="7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E6F7-8C1E-441B-AC3C-54655031DC73}">
  <dimension ref="A1:S23"/>
  <sheetViews>
    <sheetView tabSelected="1" workbookViewId="0">
      <selection activeCell="B9" sqref="B9"/>
    </sheetView>
  </sheetViews>
  <sheetFormatPr defaultColWidth="9" defaultRowHeight="17.25"/>
  <cols>
    <col min="1" max="1" width="44" style="1" customWidth="1"/>
    <col min="2" max="4" width="9.5703125" style="1" bestFit="1" customWidth="1"/>
    <col min="5" max="6" width="12.140625" style="1" customWidth="1"/>
    <col min="7" max="11" width="9" style="1"/>
    <col min="12" max="12" width="21.140625" style="1" customWidth="1"/>
    <col min="13" max="13" width="13.85546875" style="1" customWidth="1"/>
    <col min="14" max="14" width="12.140625" style="1" customWidth="1"/>
    <col min="15" max="15" width="13" style="1" customWidth="1"/>
    <col min="16" max="16" width="12.42578125" style="1" customWidth="1"/>
    <col min="17" max="17" width="12.140625" style="1" customWidth="1"/>
    <col min="18" max="16384" width="9" style="1"/>
  </cols>
  <sheetData>
    <row r="1" spans="1:19" ht="24.75" thickBot="1">
      <c r="A1" s="36" t="s">
        <v>0</v>
      </c>
      <c r="B1" s="38" t="s">
        <v>1</v>
      </c>
      <c r="C1" s="39"/>
      <c r="D1" s="39"/>
      <c r="E1" s="39"/>
      <c r="F1" s="40"/>
      <c r="L1" s="47" t="s">
        <v>8</v>
      </c>
      <c r="M1" s="47" t="s">
        <v>9</v>
      </c>
      <c r="N1" s="47"/>
      <c r="O1" s="47"/>
      <c r="P1" s="47"/>
      <c r="Q1" s="47"/>
    </row>
    <row r="2" spans="1:19" ht="24.75" thickBot="1">
      <c r="A2" s="37"/>
      <c r="B2" s="2">
        <v>2567</v>
      </c>
      <c r="C2" s="2">
        <v>2568</v>
      </c>
      <c r="D2" s="2">
        <v>2569</v>
      </c>
      <c r="E2" s="2">
        <v>2570</v>
      </c>
      <c r="F2" s="2">
        <v>2571</v>
      </c>
      <c r="L2" s="47"/>
      <c r="M2" s="29">
        <v>2567</v>
      </c>
      <c r="N2" s="29">
        <v>2568</v>
      </c>
      <c r="O2" s="29">
        <v>2569</v>
      </c>
      <c r="P2" s="29">
        <v>2570</v>
      </c>
      <c r="Q2" s="29">
        <v>2571</v>
      </c>
    </row>
    <row r="3" spans="1:19" ht="24">
      <c r="A3" s="13" t="s">
        <v>2</v>
      </c>
      <c r="B3" s="48">
        <f>M3*M6</f>
        <v>3000000</v>
      </c>
      <c r="C3" s="48">
        <f>N3*N6</f>
        <v>6000000</v>
      </c>
      <c r="D3" s="48">
        <f>O3*O6</f>
        <v>9000000</v>
      </c>
      <c r="E3" s="48">
        <f>P3*P6</f>
        <v>12000000</v>
      </c>
      <c r="F3" s="48">
        <f>Q3*Q6</f>
        <v>12000000</v>
      </c>
      <c r="L3" s="30" t="s">
        <v>23</v>
      </c>
      <c r="M3" s="31">
        <v>50000</v>
      </c>
      <c r="N3" s="31">
        <v>50000</v>
      </c>
      <c r="O3" s="31">
        <v>50000</v>
      </c>
      <c r="P3" s="31">
        <v>50000</v>
      </c>
      <c r="Q3" s="31">
        <v>50000</v>
      </c>
    </row>
    <row r="4" spans="1:19" ht="45" customHeight="1" thickBot="1">
      <c r="A4" s="15" t="s">
        <v>22</v>
      </c>
      <c r="B4" s="49"/>
      <c r="C4" s="49"/>
      <c r="D4" s="49"/>
      <c r="E4" s="49"/>
      <c r="F4" s="49"/>
      <c r="L4" s="32"/>
      <c r="M4" s="32"/>
      <c r="N4" s="32"/>
      <c r="O4" s="32"/>
      <c r="P4" s="32"/>
      <c r="Q4" s="32"/>
    </row>
    <row r="5" spans="1:19" ht="24.75" thickBot="1">
      <c r="A5" s="3" t="s">
        <v>3</v>
      </c>
      <c r="B5" s="4" t="s">
        <v>4</v>
      </c>
      <c r="C5" s="4" t="s">
        <v>4</v>
      </c>
      <c r="D5" s="4" t="s">
        <v>4</v>
      </c>
      <c r="E5" s="4" t="s">
        <v>4</v>
      </c>
      <c r="F5" s="4" t="s">
        <v>4</v>
      </c>
      <c r="L5" s="32"/>
      <c r="M5" s="32"/>
      <c r="N5" s="32"/>
      <c r="O5" s="32"/>
      <c r="P5" s="32"/>
      <c r="Q5" s="32"/>
    </row>
    <row r="6" spans="1:19" ht="24.75" thickBot="1">
      <c r="A6" s="3" t="s">
        <v>5</v>
      </c>
      <c r="B6" s="4" t="s">
        <v>4</v>
      </c>
      <c r="C6" s="4" t="s">
        <v>4</v>
      </c>
      <c r="D6" s="4" t="s">
        <v>4</v>
      </c>
      <c r="E6" s="4" t="s">
        <v>4</v>
      </c>
      <c r="F6" s="4" t="s">
        <v>4</v>
      </c>
      <c r="L6" s="30" t="s">
        <v>18</v>
      </c>
      <c r="M6" s="33">
        <v>60</v>
      </c>
      <c r="N6" s="33">
        <v>120</v>
      </c>
      <c r="O6" s="33">
        <v>180</v>
      </c>
      <c r="P6" s="33">
        <v>240</v>
      </c>
      <c r="Q6" s="33">
        <v>240</v>
      </c>
    </row>
    <row r="7" spans="1:19" ht="24.75" customHeight="1" thickBot="1">
      <c r="A7" s="3" t="s">
        <v>6</v>
      </c>
      <c r="B7" s="4" t="s">
        <v>4</v>
      </c>
      <c r="C7" s="4" t="s">
        <v>4</v>
      </c>
      <c r="D7" s="4" t="s">
        <v>4</v>
      </c>
      <c r="E7" s="4" t="s">
        <v>4</v>
      </c>
      <c r="F7" s="4" t="s">
        <v>4</v>
      </c>
      <c r="L7" s="44" t="s">
        <v>10</v>
      </c>
      <c r="M7" s="45"/>
      <c r="N7" s="45"/>
      <c r="O7" s="45"/>
      <c r="P7" s="45"/>
      <c r="Q7" s="46"/>
    </row>
    <row r="8" spans="1:19" ht="72.75" thickBot="1">
      <c r="A8" s="23" t="s">
        <v>7</v>
      </c>
      <c r="B8" s="24">
        <f>SUM(B3:B7)</f>
        <v>3000000</v>
      </c>
      <c r="C8" s="24">
        <f t="shared" ref="C8:F8" si="0">SUM(C3:C7)</f>
        <v>6000000</v>
      </c>
      <c r="D8" s="24">
        <f t="shared" si="0"/>
        <v>9000000</v>
      </c>
      <c r="E8" s="24">
        <f t="shared" si="0"/>
        <v>12000000</v>
      </c>
      <c r="F8" s="24">
        <f t="shared" si="0"/>
        <v>12000000</v>
      </c>
      <c r="L8" s="28" t="s">
        <v>11</v>
      </c>
      <c r="M8" s="34">
        <v>3580669</v>
      </c>
      <c r="N8" s="34">
        <v>3723896</v>
      </c>
      <c r="O8" s="34">
        <v>3872851</v>
      </c>
      <c r="P8" s="34">
        <v>4027765</v>
      </c>
      <c r="Q8" s="34">
        <v>4182448</v>
      </c>
      <c r="S8" s="7"/>
    </row>
    <row r="9" spans="1:19" ht="120.75" thickBot="1">
      <c r="L9" s="28" t="s">
        <v>12</v>
      </c>
      <c r="M9" s="34">
        <v>493000</v>
      </c>
      <c r="N9" s="34">
        <v>525720</v>
      </c>
      <c r="O9" s="34">
        <v>559749</v>
      </c>
      <c r="P9" s="34">
        <v>595139</v>
      </c>
      <c r="Q9" s="34">
        <v>632633</v>
      </c>
      <c r="S9" s="7"/>
    </row>
    <row r="10" spans="1:19" ht="24.75" thickBot="1">
      <c r="A10" s="36" t="s">
        <v>8</v>
      </c>
      <c r="B10" s="38" t="s">
        <v>9</v>
      </c>
      <c r="C10" s="39"/>
      <c r="D10" s="39"/>
      <c r="E10" s="39"/>
      <c r="F10" s="40"/>
      <c r="L10" s="30"/>
      <c r="M10" s="34"/>
      <c r="N10" s="34"/>
      <c r="O10" s="34"/>
      <c r="P10" s="34"/>
      <c r="Q10" s="34"/>
      <c r="S10" s="7"/>
    </row>
    <row r="11" spans="1:19" ht="24.75" thickBot="1">
      <c r="A11" s="37"/>
      <c r="B11" s="5">
        <v>2567</v>
      </c>
      <c r="C11" s="5">
        <v>2568</v>
      </c>
      <c r="D11" s="5">
        <v>2569</v>
      </c>
      <c r="E11" s="5">
        <v>2570</v>
      </c>
      <c r="F11" s="5">
        <v>2571</v>
      </c>
      <c r="L11" s="30" t="s">
        <v>24</v>
      </c>
      <c r="M11" s="30">
        <v>6</v>
      </c>
      <c r="N11" s="30">
        <v>12</v>
      </c>
      <c r="O11" s="30">
        <v>18</v>
      </c>
      <c r="P11" s="30">
        <v>24</v>
      </c>
      <c r="Q11" s="30">
        <v>24</v>
      </c>
    </row>
    <row r="12" spans="1:19" ht="24">
      <c r="A12" s="41" t="s">
        <v>10</v>
      </c>
      <c r="B12" s="42"/>
      <c r="C12" s="42"/>
      <c r="D12" s="42"/>
      <c r="E12" s="42"/>
      <c r="F12" s="43"/>
    </row>
    <row r="13" spans="1:19" ht="24">
      <c r="A13" s="25" t="s">
        <v>11</v>
      </c>
      <c r="B13" s="26">
        <f>M8/4</f>
        <v>895167.25</v>
      </c>
      <c r="C13" s="26">
        <f>N8/2</f>
        <v>1861948</v>
      </c>
      <c r="D13" s="26">
        <f>O8*3/4</f>
        <v>2904638.25</v>
      </c>
      <c r="E13" s="26">
        <f>P8</f>
        <v>4027765</v>
      </c>
      <c r="F13" s="26">
        <f>Q8</f>
        <v>4182448</v>
      </c>
      <c r="G13" s="9" t="s">
        <v>31</v>
      </c>
      <c r="H13" s="16"/>
    </row>
    <row r="14" spans="1:19" ht="72">
      <c r="A14" s="25" t="s">
        <v>12</v>
      </c>
      <c r="B14" s="26">
        <f>M9/4</f>
        <v>123250</v>
      </c>
      <c r="C14" s="26">
        <f>N9/2</f>
        <v>262860</v>
      </c>
      <c r="D14" s="26">
        <f>O9*3/4</f>
        <v>419811.75</v>
      </c>
      <c r="E14" s="26">
        <f>P9</f>
        <v>595139</v>
      </c>
      <c r="F14" s="26">
        <f>Q9</f>
        <v>632633</v>
      </c>
      <c r="G14" s="9" t="s">
        <v>27</v>
      </c>
      <c r="H14" s="16"/>
      <c r="J14" s="35" t="s">
        <v>25</v>
      </c>
      <c r="K14" s="35"/>
      <c r="L14" s="35" t="s">
        <v>26</v>
      </c>
      <c r="M14" s="9"/>
      <c r="N14" s="9"/>
      <c r="O14" s="9"/>
      <c r="P14" s="9"/>
      <c r="Q14" s="9"/>
    </row>
    <row r="15" spans="1:19" ht="72.75" thickBot="1">
      <c r="A15" s="3" t="s">
        <v>13</v>
      </c>
      <c r="B15" s="6">
        <v>1200000</v>
      </c>
      <c r="C15" s="6">
        <v>1300000</v>
      </c>
      <c r="D15" s="6">
        <v>1400000</v>
      </c>
      <c r="E15" s="6">
        <v>1500000</v>
      </c>
      <c r="F15" s="6">
        <v>1600000</v>
      </c>
      <c r="G15" s="9" t="s">
        <v>28</v>
      </c>
      <c r="H15" s="16"/>
    </row>
    <row r="16" spans="1:19" ht="24.75" thickBot="1">
      <c r="A16" s="12" t="s">
        <v>14</v>
      </c>
      <c r="B16" s="14">
        <f>M11*M3</f>
        <v>300000</v>
      </c>
      <c r="C16" s="14">
        <f>N11*N3</f>
        <v>600000</v>
      </c>
      <c r="D16" s="14">
        <f>O11*O3</f>
        <v>900000</v>
      </c>
      <c r="E16" s="14">
        <f>P11*P3</f>
        <v>1200000</v>
      </c>
      <c r="F16" s="14">
        <f>Q11*Q3</f>
        <v>1200000</v>
      </c>
      <c r="G16" s="9" t="s">
        <v>29</v>
      </c>
      <c r="H16" s="16"/>
    </row>
    <row r="17" spans="1:8" ht="24.75" thickBot="1">
      <c r="A17" s="3" t="s">
        <v>15</v>
      </c>
      <c r="B17" s="8" t="s">
        <v>4</v>
      </c>
      <c r="C17" s="8" t="s">
        <v>4</v>
      </c>
      <c r="D17" s="8" t="s">
        <v>4</v>
      </c>
      <c r="E17" s="8" t="s">
        <v>4</v>
      </c>
      <c r="F17" s="8" t="s">
        <v>4</v>
      </c>
      <c r="G17" s="9" t="s">
        <v>30</v>
      </c>
      <c r="H17" s="16"/>
    </row>
    <row r="18" spans="1:8" ht="24.75" thickBot="1">
      <c r="A18" s="19" t="s">
        <v>16</v>
      </c>
      <c r="B18" s="21">
        <f>SUM(B13,B14,B15,B16)</f>
        <v>2518417.25</v>
      </c>
      <c r="C18" s="21">
        <f>SUM(C13,C14,C15,C16)</f>
        <v>4024808</v>
      </c>
      <c r="D18" s="21">
        <f>SUM(D13,D14,D15,D16)</f>
        <v>5624450</v>
      </c>
      <c r="E18" s="21">
        <f>SUM(E13,E14,E15,E16)</f>
        <v>7322904</v>
      </c>
      <c r="F18" s="21">
        <f>SUM(F13,F14,F15,F16)</f>
        <v>7615081</v>
      </c>
      <c r="H18" s="16"/>
    </row>
    <row r="19" spans="1:8" ht="24.75" thickBot="1">
      <c r="A19" s="17" t="s">
        <v>17</v>
      </c>
      <c r="B19" s="22">
        <f>B8-B18</f>
        <v>481582.75</v>
      </c>
      <c r="C19" s="22">
        <f>C8-C18</f>
        <v>1975192</v>
      </c>
      <c r="D19" s="22">
        <f>D8-D18</f>
        <v>3375550</v>
      </c>
      <c r="E19" s="22">
        <f>E8-E18</f>
        <v>4677096</v>
      </c>
      <c r="F19" s="22">
        <f>F8-F18</f>
        <v>4384919</v>
      </c>
      <c r="H19" s="16"/>
    </row>
    <row r="20" spans="1:8" ht="24.75" thickBot="1">
      <c r="A20" s="10" t="s">
        <v>18</v>
      </c>
      <c r="B20" s="11">
        <v>60</v>
      </c>
      <c r="C20" s="11">
        <v>120</v>
      </c>
      <c r="D20" s="11">
        <v>180</v>
      </c>
      <c r="E20" s="11">
        <v>240</v>
      </c>
      <c r="F20" s="11">
        <v>240</v>
      </c>
      <c r="H20" s="16"/>
    </row>
    <row r="21" spans="1:8" ht="24.75" thickBot="1">
      <c r="A21" s="17" t="s">
        <v>19</v>
      </c>
      <c r="B21" s="18">
        <f>B18/B20</f>
        <v>41973.620833333334</v>
      </c>
      <c r="C21" s="18">
        <f t="shared" ref="C21:F21" si="1">C18/C20</f>
        <v>33540.066666666666</v>
      </c>
      <c r="D21" s="18">
        <f t="shared" si="1"/>
        <v>31246.944444444445</v>
      </c>
      <c r="E21" s="18">
        <f t="shared" si="1"/>
        <v>30512.1</v>
      </c>
      <c r="F21" s="18">
        <f t="shared" si="1"/>
        <v>31729.504166666666</v>
      </c>
      <c r="H21" s="16"/>
    </row>
    <row r="22" spans="1:8" ht="24.75" thickBot="1">
      <c r="A22" s="17" t="s">
        <v>20</v>
      </c>
      <c r="B22" s="18">
        <f>AVERAGE(B21:F21)*4</f>
        <v>135201.7888888889</v>
      </c>
      <c r="C22" s="18">
        <f>B22</f>
        <v>135201.7888888889</v>
      </c>
      <c r="D22" s="18">
        <f>B22</f>
        <v>135201.7888888889</v>
      </c>
      <c r="E22" s="18">
        <f>B22</f>
        <v>135201.7888888889</v>
      </c>
      <c r="F22" s="18">
        <f>B22</f>
        <v>135201.7888888889</v>
      </c>
      <c r="H22" s="16"/>
    </row>
    <row r="23" spans="1:8" ht="24.75" thickBot="1">
      <c r="A23" s="19" t="s">
        <v>21</v>
      </c>
      <c r="B23" s="20">
        <f>B18/M3</f>
        <v>50.368344999999998</v>
      </c>
      <c r="C23" s="20">
        <f t="shared" ref="C23:F23" si="2">C18/N3</f>
        <v>80.496160000000003</v>
      </c>
      <c r="D23" s="20">
        <f t="shared" si="2"/>
        <v>112.489</v>
      </c>
      <c r="E23" s="20">
        <f t="shared" si="2"/>
        <v>146.45808</v>
      </c>
      <c r="F23" s="20">
        <f t="shared" si="2"/>
        <v>152.30162000000001</v>
      </c>
      <c r="H23" s="27"/>
    </row>
  </sheetData>
  <mergeCells count="13">
    <mergeCell ref="A10:A11"/>
    <mergeCell ref="B10:F10"/>
    <mergeCell ref="A12:F12"/>
    <mergeCell ref="L7:Q7"/>
    <mergeCell ref="L1:L2"/>
    <mergeCell ref="M1:Q1"/>
    <mergeCell ref="A1:A2"/>
    <mergeCell ref="B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jintanee jintranun</dc:creator>
  <cp:lastModifiedBy>Walailak University</cp:lastModifiedBy>
  <dcterms:created xsi:type="dcterms:W3CDTF">2023-11-03T02:44:43Z</dcterms:created>
  <dcterms:modified xsi:type="dcterms:W3CDTF">2023-11-06T04:52:35Z</dcterms:modified>
</cp:coreProperties>
</file>